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8\NBG\QRT-Web-Statements\"/>
    </mc:Choice>
  </mc:AlternateContent>
  <bookViews>
    <workbookView xWindow="0" yWindow="0" windowWidth="2400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D36" i="9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C18" i="8"/>
  <c r="E7" i="8"/>
  <c r="E36" i="9" l="1"/>
  <c r="E8" i="9"/>
  <c r="D18" i="8"/>
  <c r="C34" i="9"/>
  <c r="E24" i="9"/>
  <c r="E45" i="9"/>
  <c r="C54" i="9"/>
  <c r="E54" i="9" s="1"/>
  <c r="E26" i="8"/>
  <c r="C34" i="8"/>
  <c r="E34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<sst xmlns="http://schemas.openxmlformats.org/spreadsheetml/2006/main" count="131" uniqueCount="117">
  <si>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</si>
  <si>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</si>
  <si>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</si>
  <si>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</si>
  <si>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</si>
  <si>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</si>
  <si>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</si>
  <si>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</si>
  <si>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</si>
  <si>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</si>
  <si>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</si>
  <si>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</si>
  <si>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</si>
  <si>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</si>
  <si>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</si>
  <si>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</si>
  <si>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</si>
  <si>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</si>
  <si>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</si>
  <si>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</si>
  <si>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</si>
  <si>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</si>
  <si>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</si>
  <si>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</si>
  <si>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</si>
  <si>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</si>
  <si>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</si>
  <si>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</si>
  <si>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</si>
  <si>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</si>
  <si>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</si>
  <si>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</si>
  <si>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</si>
  <si>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</si>
  <si>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</si>
  <si>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</si>
  <si>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</si>
  <si>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</si>
  <si>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</si>
  <si>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</si>
  <si>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</si>
  <si>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</si>
  <si>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</si>
  <si>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</si>
  <si>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</si>
  <si>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</si>
  <si>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</si>
  <si>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</si>
  <si>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</si>
  <si>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</si>
  <si>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</si>
  <si>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</si>
  <si>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</si>
  <si>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</si>
  <si>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</si>
  <si>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</si>
  <si>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</si>
  <si>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</si>
  <si>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</si>
  <si>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</si>
  <si>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</si>
  <si>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</si>
  <si>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</si>
  <si>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</si>
  <si>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</si>
  <si>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</si>
  <si>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</si>
  <si>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</si>
  <si>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</si>
  <si>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</si>
  <si>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</si>
  <si>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</si>
  <si>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</si>
  <si>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</si>
  <si>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</si>
  <si>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</si>
  <si>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</si>
  <si>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</si>
  <si>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</si>
  <si>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</si>
  <si>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</si>
  <si>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</si>
  <si>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</si>
  <si>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</si>
  <si>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</si>
  <si>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</si>
  <si>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</si>
  <si>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</si>
  <si>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</si>
  <si>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</si>
  <si>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</si>
  <si>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</si>
  <si>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</si>
  <si>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</si>
  <si>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</si>
  <si>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</si>
  <si>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</si>
  <si>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</si>
  <si>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</si>
  <si>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</si>
  <si>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</si>
  <si>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</si>
  <si>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</si>
  <si>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</si>
  <si>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</si>
  <si>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</si>
  <si>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</si>
  <si>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გიორგი ჭონიშვილი - თავჯდომარე</t>
  </si>
  <si>
    <t>დავით ხატიაშვილი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</si>
  <si>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</si>
  <si>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</si>
  <si>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</si>
  <si>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</si>
  <si>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იმედა ყაჯრიშვილი - დირექტორი</t>
  </si>
  <si>
    <t>ნოდარ კიკნაძე - დირექტორი</t>
  </si>
  <si>
    <t>საქართველოს სოფლის მეურნეობის განვითარების ფონდი</t>
  </si>
  <si>
    <t>სს. მისო "ფინაგრო"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</si>
</sst>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72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10" fontId="13" fillId="2" borderId="10" xfId="0" applyNumberFormat="1" applyFont="1" applyFill="1" applyBorder="1" applyAlignment="1">
      <alignment horizontal="center"/>
    </xf>
    <xf numFmtId="172" fontId="8" fillId="0" borderId="0" xfId="1" applyNumberFormat="1" applyFont="1" applyFill="1" applyBorder="1" applyAlignment="1" applyProtection="1">
      <alignment horizontal="left"/>
    </xf>
    <xf numFmtId="172" fontId="8" fillId="2" borderId="0" xfId="1" applyNumberFormat="1" applyFont="1" applyFill="1" applyBorder="1" applyAlignment="1" applyProtection="1">
      <alignment horizontal="left"/>
    </xf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90" zoomScaleNormal="100" zoomScaleSheetLayoutView="9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1</v>
      </c>
      <c r="B2" s="193">
        <f>Info!B2</f>
        <v>43190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11</v>
      </c>
      <c r="C8" s="123">
        <v>466199.45</v>
      </c>
      <c r="D8" s="123">
        <v>0</v>
      </c>
      <c r="E8" s="129">
        <f t="shared" si="0"/>
        <v>466199.45</v>
      </c>
      <c r="F8" s="15"/>
    </row>
    <row r="9" spans="1:6" ht="12" customHeight="1" x14ac:dyDescent="0.2">
      <c r="A9" s="16">
        <v>3</v>
      </c>
      <c r="B9" s="88" t="s">
        <v>12</v>
      </c>
      <c r="C9" s="132">
        <v>2611918.48</v>
      </c>
      <c r="D9" s="132">
        <v>183886.33</v>
      </c>
      <c r="E9" s="129">
        <f t="shared" si="0"/>
        <v>2795804.81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-285922.82</v>
      </c>
      <c r="D10" s="133">
        <v>-31228.14</v>
      </c>
      <c r="E10" s="134">
        <f t="shared" si="0"/>
        <v>-317150.96000000002</v>
      </c>
      <c r="F10" s="15"/>
    </row>
    <row r="11" spans="1:6" ht="12" customHeight="1" x14ac:dyDescent="0.2">
      <c r="A11" s="16">
        <v>3.2</v>
      </c>
      <c r="B11" s="17" t="s">
        <v>14</v>
      </c>
      <c r="C11" s="123">
        <v>2325995.66</v>
      </c>
      <c r="D11" s="123">
        <v>152658.19</v>
      </c>
      <c r="E11" s="129">
        <f t="shared" si="0"/>
        <v>2478653.85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141524.37</v>
      </c>
      <c r="D13" s="123">
        <v>8017.1399999999994</v>
      </c>
      <c r="E13" s="129">
        <f t="shared" si="0"/>
        <v>149541.51</v>
      </c>
    </row>
    <row r="14" spans="1:6" ht="12" customHeight="1" x14ac:dyDescent="0.2">
      <c r="A14" s="16">
        <v>6</v>
      </c>
      <c r="B14" s="17" t="s">
        <v>17</v>
      </c>
      <c r="C14" s="123">
        <v>147269.94999999998</v>
      </c>
      <c r="D14" s="177"/>
      <c r="E14" s="129">
        <f>C14</f>
        <v>147269.94999999998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144096.5040446613</v>
      </c>
      <c r="D16" s="177"/>
      <c r="E16" s="129">
        <f>C16</f>
        <v>144096.5040446613</v>
      </c>
    </row>
    <row r="17" spans="1:5" ht="12" customHeight="1" x14ac:dyDescent="0.2">
      <c r="A17" s="16">
        <v>9</v>
      </c>
      <c r="B17" s="17" t="s">
        <v>20</v>
      </c>
      <c r="C17" s="123">
        <v>78044.06</v>
      </c>
      <c r="D17" s="123">
        <v>0</v>
      </c>
      <c r="E17" s="129">
        <f>C17+D17</f>
        <v>78044.06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3303129.994044662</v>
      </c>
      <c r="D18" s="124">
        <f>SUM(D7:D8,D11:D17)</f>
        <v>160675.33000000002</v>
      </c>
      <c r="E18" s="130">
        <f>SUM(E7:E8,E11:E17)</f>
        <v>3463805.3240446621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75000</v>
      </c>
      <c r="D20" s="122">
        <v>840755.29</v>
      </c>
      <c r="E20" s="128">
        <f t="shared" ref="E20:E26" si="1">C20+D20</f>
        <v>915755.29</v>
      </c>
    </row>
    <row r="21" spans="1:5" ht="12" customHeight="1" x14ac:dyDescent="0.2">
      <c r="A21" s="16">
        <v>12</v>
      </c>
      <c r="B21" s="17" t="s">
        <v>24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1075.05</v>
      </c>
      <c r="D23" s="123">
        <v>4824.1899999999996</v>
      </c>
      <c r="E23" s="129">
        <f t="shared" si="1"/>
        <v>5899.24</v>
      </c>
    </row>
    <row r="24" spans="1:5" ht="12" customHeight="1" x14ac:dyDescent="0.2">
      <c r="A24" s="16">
        <v>15</v>
      </c>
      <c r="B24" s="17" t="s">
        <v>27</v>
      </c>
      <c r="C24" s="123">
        <v>99299.4</v>
      </c>
      <c r="D24" s="123">
        <v>0</v>
      </c>
      <c r="E24" s="129">
        <f t="shared" si="1"/>
        <v>99299.4</v>
      </c>
    </row>
    <row r="25" spans="1:5" ht="12" customHeight="1" x14ac:dyDescent="0.2">
      <c r="A25" s="16">
        <v>16</v>
      </c>
      <c r="B25" s="17" t="s">
        <v>28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175374.45</v>
      </c>
      <c r="D26" s="124">
        <f>SUM(D20:D25)</f>
        <v>845579.48</v>
      </c>
      <c r="E26" s="130">
        <f t="shared" si="1"/>
        <v>1020953.9299999999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3671370</v>
      </c>
      <c r="D28" s="177"/>
      <c r="E28" s="128">
        <f t="shared" ref="E28:E33" si="2">C28</f>
        <v>3671370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-1228518.22</v>
      </c>
      <c r="D31" s="177"/>
      <c r="E31" s="129">
        <f t="shared" si="2"/>
        <v>-1228518.22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7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2442851.7800000003</v>
      </c>
      <c r="D33" s="177"/>
      <c r="E33" s="130">
        <f t="shared" si="2"/>
        <v>2442851.7800000003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2618226.2300000004</v>
      </c>
      <c r="D34" s="125">
        <f>D26</f>
        <v>845579.48</v>
      </c>
      <c r="E34" s="131">
        <f>C34+D34</f>
        <v>3463805.7100000004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1</v>
      </c>
      <c r="B2" s="193">
        <f>Info!B2</f>
        <v>43190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180402.33</v>
      </c>
      <c r="D8" s="137">
        <f>SUM(D9:D15)</f>
        <v>0</v>
      </c>
      <c r="E8" s="167">
        <f t="shared" si="0"/>
        <v>180402.33</v>
      </c>
    </row>
    <row r="9" spans="1:5" x14ac:dyDescent="0.2">
      <c r="A9" s="89">
        <v>2.1</v>
      </c>
      <c r="B9" s="44" t="s">
        <v>43</v>
      </c>
      <c r="C9" s="41">
        <v>68291.5</v>
      </c>
      <c r="D9" s="42">
        <v>0</v>
      </c>
      <c r="E9" s="168">
        <f t="shared" si="0"/>
        <v>68291.5</v>
      </c>
    </row>
    <row r="10" spans="1:5" x14ac:dyDescent="0.2">
      <c r="A10" s="89">
        <v>2.2000000000000002</v>
      </c>
      <c r="B10" s="44" t="s">
        <v>44</v>
      </c>
      <c r="C10" s="41">
        <v>39014.25</v>
      </c>
      <c r="D10" s="42">
        <v>0</v>
      </c>
      <c r="E10" s="168">
        <f t="shared" si="0"/>
        <v>39014.25</v>
      </c>
    </row>
    <row r="11" spans="1:5" x14ac:dyDescent="0.2">
      <c r="A11" s="89">
        <v>2.2999999999999998</v>
      </c>
      <c r="B11" s="44" t="s">
        <v>45</v>
      </c>
      <c r="C11" s="41">
        <v>73096.579999999987</v>
      </c>
      <c r="D11" s="42">
        <v>0</v>
      </c>
      <c r="E11" s="168">
        <f t="shared" si="0"/>
        <v>73096.579999999987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49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50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54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55</v>
      </c>
      <c r="C21" s="41">
        <v>11803.12</v>
      </c>
      <c r="D21" s="42">
        <v>0</v>
      </c>
      <c r="E21" s="167">
        <f t="shared" si="0"/>
        <v>11803.12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192205.44999999998</v>
      </c>
      <c r="D24" s="139">
        <f>SUM(D7:D8,D21:D23,D16)</f>
        <v>0</v>
      </c>
      <c r="E24" s="140">
        <f t="shared" si="0"/>
        <v>192205.44999999998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9963.14</v>
      </c>
      <c r="D26" s="50">
        <v>0</v>
      </c>
      <c r="E26" s="166">
        <f t="shared" ref="E26:E34" si="1">C26+D26</f>
        <v>9963.14</v>
      </c>
    </row>
    <row r="27" spans="1:5" x14ac:dyDescent="0.2">
      <c r="A27" s="89">
        <v>9</v>
      </c>
      <c r="B27" s="51" t="s">
        <v>61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62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9963.14</v>
      </c>
      <c r="D33" s="142">
        <f>SUM(D26:D32)</f>
        <v>0</v>
      </c>
      <c r="E33" s="143">
        <f t="shared" si="1"/>
        <v>9963.14</v>
      </c>
    </row>
    <row r="34" spans="1:5" ht="12" thickBot="1" x14ac:dyDescent="0.25">
      <c r="A34" s="100">
        <v>16</v>
      </c>
      <c r="B34" s="144" t="s">
        <v>68</v>
      </c>
      <c r="C34" s="139">
        <f>C24-C33</f>
        <v>182242.31</v>
      </c>
      <c r="D34" s="145">
        <f>D24-D33</f>
        <v>0</v>
      </c>
      <c r="E34" s="140">
        <f t="shared" si="1"/>
        <v>182242.31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f>C37-C38</f>
        <v>16288.48</v>
      </c>
      <c r="D36" s="147">
        <f>D37-D38</f>
        <v>0</v>
      </c>
      <c r="E36" s="166">
        <f t="shared" ref="E36:E45" si="2">C36+D36</f>
        <v>16288.48</v>
      </c>
    </row>
    <row r="37" spans="1:5" ht="22.5" x14ac:dyDescent="0.2">
      <c r="A37" s="89">
        <v>17.100000000000001</v>
      </c>
      <c r="B37" s="58" t="s">
        <v>71</v>
      </c>
      <c r="C37" s="41">
        <v>16288.48</v>
      </c>
      <c r="D37" s="42">
        <v>0</v>
      </c>
      <c r="E37" s="168">
        <f t="shared" si="2"/>
        <v>16288.48</v>
      </c>
    </row>
    <row r="38" spans="1:5" ht="22.5" x14ac:dyDescent="0.2">
      <c r="A38" s="89">
        <v>17.2</v>
      </c>
      <c r="B38" s="58" t="s">
        <v>72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-0.10999999999999999</v>
      </c>
      <c r="D41" s="53">
        <v>0</v>
      </c>
      <c r="E41" s="167">
        <f t="shared" si="2"/>
        <v>-0.10999999999999999</v>
      </c>
    </row>
    <row r="42" spans="1:5" x14ac:dyDescent="0.2">
      <c r="A42" s="89">
        <v>21</v>
      </c>
      <c r="B42" s="45" t="s">
        <v>76</v>
      </c>
      <c r="C42" s="52">
        <v>46345.070000000007</v>
      </c>
      <c r="D42" s="53">
        <v>0</v>
      </c>
      <c r="E42" s="167">
        <f t="shared" si="2"/>
        <v>46345.070000000007</v>
      </c>
    </row>
    <row r="43" spans="1:5" x14ac:dyDescent="0.2">
      <c r="A43" s="89">
        <v>22</v>
      </c>
      <c r="B43" s="45" t="s">
        <v>77</v>
      </c>
      <c r="C43" s="52">
        <v>1742.3</v>
      </c>
      <c r="D43" s="53">
        <v>0</v>
      </c>
      <c r="E43" s="167">
        <f t="shared" si="2"/>
        <v>1742.3</v>
      </c>
    </row>
    <row r="44" spans="1:5" x14ac:dyDescent="0.2">
      <c r="A44" s="90">
        <v>23</v>
      </c>
      <c r="B44" s="46" t="s">
        <v>78</v>
      </c>
      <c r="C44" s="96">
        <v>2633.92</v>
      </c>
      <c r="D44" s="97">
        <v>0</v>
      </c>
      <c r="E44" s="169">
        <f t="shared" si="2"/>
        <v>2633.92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67009.66</v>
      </c>
      <c r="D45" s="145">
        <f>SUM(D36,D39:D44)</f>
        <v>0</v>
      </c>
      <c r="E45" s="140">
        <f t="shared" si="2"/>
        <v>67009.66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690</v>
      </c>
      <c r="D47" s="53">
        <v>0</v>
      </c>
      <c r="E47" s="170">
        <f t="shared" ref="E47:E54" si="3">C47+D47</f>
        <v>690</v>
      </c>
    </row>
    <row r="48" spans="1:5" x14ac:dyDescent="0.2">
      <c r="A48" s="89">
        <v>26</v>
      </c>
      <c r="B48" s="45" t="s">
        <v>82</v>
      </c>
      <c r="C48" s="52">
        <v>92215</v>
      </c>
      <c r="D48" s="53">
        <v>0</v>
      </c>
      <c r="E48" s="171">
        <f t="shared" si="3"/>
        <v>92215</v>
      </c>
    </row>
    <row r="49" spans="1:5" x14ac:dyDescent="0.2">
      <c r="A49" s="89">
        <v>27</v>
      </c>
      <c r="B49" s="45" t="s">
        <v>83</v>
      </c>
      <c r="C49" s="52">
        <v>10721.8</v>
      </c>
      <c r="D49" s="53">
        <v>0</v>
      </c>
      <c r="E49" s="171">
        <f t="shared" si="3"/>
        <v>10721.8</v>
      </c>
    </row>
    <row r="50" spans="1:5" x14ac:dyDescent="0.2">
      <c r="A50" s="89">
        <v>28</v>
      </c>
      <c r="B50" s="45" t="s">
        <v>84</v>
      </c>
      <c r="C50" s="52">
        <v>8723.0400000000009</v>
      </c>
      <c r="D50" s="53">
        <v>0</v>
      </c>
      <c r="E50" s="171">
        <f t="shared" si="3"/>
        <v>8723.0400000000009</v>
      </c>
    </row>
    <row r="51" spans="1:5" x14ac:dyDescent="0.2">
      <c r="A51" s="89">
        <v>29</v>
      </c>
      <c r="B51" s="45" t="s">
        <v>85</v>
      </c>
      <c r="C51" s="52">
        <v>6083</v>
      </c>
      <c r="D51" s="53">
        <v>0</v>
      </c>
      <c r="E51" s="171">
        <f t="shared" si="3"/>
        <v>6083</v>
      </c>
    </row>
    <row r="52" spans="1:5" x14ac:dyDescent="0.2">
      <c r="A52" s="89">
        <v>30</v>
      </c>
      <c r="B52" s="45" t="s">
        <v>86</v>
      </c>
      <c r="C52" s="52">
        <v>25778.690000000002</v>
      </c>
      <c r="D52" s="53">
        <v>0</v>
      </c>
      <c r="E52" s="171">
        <f t="shared" si="3"/>
        <v>25778.690000000002</v>
      </c>
    </row>
    <row r="53" spans="1:5" x14ac:dyDescent="0.2">
      <c r="A53" s="90">
        <v>31</v>
      </c>
      <c r="B53" s="59" t="s">
        <v>87</v>
      </c>
      <c r="C53" s="148">
        <f>SUM(C47:C52)</f>
        <v>144211.53</v>
      </c>
      <c r="D53" s="149">
        <f>SUM(D47:D52)</f>
        <v>0</v>
      </c>
      <c r="E53" s="172">
        <f t="shared" si="3"/>
        <v>144211.53</v>
      </c>
    </row>
    <row r="54" spans="1:5" ht="12" thickBot="1" x14ac:dyDescent="0.25">
      <c r="A54" s="95">
        <v>32</v>
      </c>
      <c r="B54" s="150" t="s">
        <v>88</v>
      </c>
      <c r="C54" s="151">
        <f>C45-C53</f>
        <v>-77201.87</v>
      </c>
      <c r="D54" s="152">
        <f>D45-D53</f>
        <v>0</v>
      </c>
      <c r="E54" s="153">
        <f t="shared" si="3"/>
        <v>-77201.87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89</v>
      </c>
      <c r="C56" s="156">
        <f>C34+C54</f>
        <v>105040.44</v>
      </c>
      <c r="D56" s="157">
        <f>D34+D54</f>
        <v>0</v>
      </c>
      <c r="E56" s="158">
        <f>C56+D56</f>
        <v>105040.44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90</v>
      </c>
      <c r="C58" s="64">
        <v>72882.64</v>
      </c>
      <c r="D58" s="65"/>
      <c r="E58" s="170">
        <f>C58</f>
        <v>72882.64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92</v>
      </c>
      <c r="C60" s="68">
        <v>0</v>
      </c>
      <c r="D60" s="69"/>
      <c r="E60" s="172">
        <f>C60</f>
        <v>0</v>
      </c>
    </row>
    <row r="61" spans="1:5" ht="12" thickBot="1" x14ac:dyDescent="0.25">
      <c r="A61" s="98">
        <v>37</v>
      </c>
      <c r="B61" s="144" t="s">
        <v>93</v>
      </c>
      <c r="C61" s="161">
        <f>SUM(C58:C60)</f>
        <v>72882.64</v>
      </c>
      <c r="D61" s="70"/>
      <c r="E61" s="159">
        <f>C61</f>
        <v>72882.64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94</v>
      </c>
      <c r="C63" s="156">
        <f>C56-C61</f>
        <v>32157.800000000003</v>
      </c>
      <c r="D63" s="157">
        <f>D56</f>
        <v>0</v>
      </c>
      <c r="E63" s="158">
        <f>C63+D63</f>
        <v>32157.800000000003</v>
      </c>
    </row>
    <row r="64" spans="1:5" s="77" customFormat="1" ht="12" thickBot="1" x14ac:dyDescent="0.25">
      <c r="A64" s="100">
        <v>39</v>
      </c>
      <c r="B64" s="74" t="s">
        <v>95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96</v>
      </c>
      <c r="C65" s="156">
        <f>C63-C64</f>
        <v>32157.800000000003</v>
      </c>
      <c r="D65" s="157">
        <f>D63</f>
        <v>0</v>
      </c>
      <c r="E65" s="158">
        <f>C65+D65</f>
        <v>32157.800000000003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98</v>
      </c>
      <c r="C67" s="164">
        <f>C65+C66</f>
        <v>32157.800000000003</v>
      </c>
      <c r="D67" s="164">
        <f>D65</f>
        <v>0</v>
      </c>
      <c r="E67" s="160">
        <f>C67+D67</f>
        <v>32157.800000000003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106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B1" sqref="B1"/>
    </sheetView>
  </sheetViews>
  <sheetFormatPr defaultRowHeight="12" customHeight="1" x14ac:dyDescent="0.2"/>
  <cols>
    <col min="1" max="1" width="9.140625" style="102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13" t="s">
        <v>116</v>
      </c>
      <c r="C1" s="101"/>
    </row>
    <row r="2" spans="1:3" ht="12" customHeight="1" x14ac:dyDescent="0.2">
      <c r="A2" s="87" t="s">
        <v>1</v>
      </c>
      <c r="B2" s="194">
        <v>43190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86" t="s">
        <v>99</v>
      </c>
      <c r="B4" s="187"/>
      <c r="C4" s="188"/>
    </row>
    <row r="5" spans="1:3" ht="12" customHeight="1" x14ac:dyDescent="0.2">
      <c r="A5" s="107">
        <v>1</v>
      </c>
      <c r="B5" s="184" t="s">
        <v>107</v>
      </c>
      <c r="C5" s="185"/>
    </row>
    <row r="6" spans="1:3" ht="12" customHeight="1" x14ac:dyDescent="0.2">
      <c r="A6" s="107">
        <v>2</v>
      </c>
      <c r="B6" s="184" t="s">
        <v>108</v>
      </c>
      <c r="C6" s="185"/>
    </row>
    <row r="7" spans="1:3" ht="12" customHeight="1" x14ac:dyDescent="0.2">
      <c r="A7" s="107">
        <v>3</v>
      </c>
      <c r="B7" s="184" t="s">
        <v>109</v>
      </c>
      <c r="C7" s="185"/>
    </row>
    <row r="8" spans="1:3" ht="12" customHeight="1" x14ac:dyDescent="0.2">
      <c r="A8" s="107">
        <v>4</v>
      </c>
      <c r="B8" s="184"/>
      <c r="C8" s="185"/>
    </row>
    <row r="9" spans="1:3" ht="12" customHeight="1" x14ac:dyDescent="0.2">
      <c r="A9" s="107">
        <v>5</v>
      </c>
      <c r="B9" s="184"/>
      <c r="C9" s="185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9" t="s">
        <v>100</v>
      </c>
      <c r="B11" s="190"/>
      <c r="C11" s="191"/>
    </row>
    <row r="12" spans="1:3" ht="12" customHeight="1" x14ac:dyDescent="0.2">
      <c r="A12" s="107">
        <v>1</v>
      </c>
      <c r="B12" s="184" t="s">
        <v>110</v>
      </c>
      <c r="C12" s="185"/>
    </row>
    <row r="13" spans="1:3" ht="12" customHeight="1" x14ac:dyDescent="0.2">
      <c r="A13" s="107">
        <v>2</v>
      </c>
      <c r="B13" s="184" t="s">
        <v>111</v>
      </c>
      <c r="C13" s="185"/>
    </row>
    <row r="14" spans="1:3" ht="12" customHeight="1" x14ac:dyDescent="0.2">
      <c r="A14" s="107">
        <v>3</v>
      </c>
      <c r="B14" s="184" t="s">
        <v>112</v>
      </c>
      <c r="C14" s="185"/>
    </row>
    <row r="15" spans="1:3" ht="12" customHeight="1" x14ac:dyDescent="0.2">
      <c r="A15" s="107">
        <v>4</v>
      </c>
      <c r="B15" s="184" t="s">
        <v>113</v>
      </c>
      <c r="C15" s="185"/>
    </row>
    <row r="16" spans="1:3" ht="12" customHeight="1" x14ac:dyDescent="0.2">
      <c r="A16" s="107">
        <v>5</v>
      </c>
      <c r="B16" s="184" t="s">
        <v>114</v>
      </c>
      <c r="C16" s="185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1" t="s">
        <v>103</v>
      </c>
      <c r="B18" s="182"/>
      <c r="C18" s="183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115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1" t="s">
        <v>102</v>
      </c>
      <c r="B31" s="182"/>
      <c r="C31" s="182"/>
      <c r="D31" s="179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9" t="s">
        <v>115</v>
      </c>
      <c r="C33" s="19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0" t="s">
        <v>106</v>
      </c>
      <c r="C44" s="18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2018-04-05T17:15:12Z</dcterms:modified>
</cp:coreProperties>
</file>